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6" windowWidth="23256" windowHeight="13176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Foglio1!$A$1:$H$49</definedName>
  </definedNames>
  <calcPr calcId="145621"/>
</workbook>
</file>

<file path=xl/calcChain.xml><?xml version="1.0" encoding="utf-8"?>
<calcChain xmlns="http://schemas.openxmlformats.org/spreadsheetml/2006/main">
  <c r="G28" i="1" l="1"/>
  <c r="D41" i="1"/>
  <c r="G47" i="1"/>
  <c r="G46" i="1"/>
  <c r="G44" i="1"/>
  <c r="D42" i="1"/>
  <c r="G30" i="1" s="1"/>
  <c r="G24" i="1"/>
  <c r="D34" i="1"/>
  <c r="D35" i="1" s="1"/>
  <c r="B3" i="3"/>
  <c r="B4" i="3"/>
  <c r="D38" i="1" l="1"/>
  <c r="G38" i="1" s="1"/>
  <c r="G26" i="1"/>
  <c r="G27" i="1"/>
  <c r="D45" i="1"/>
  <c r="D39" i="1"/>
  <c r="D40" i="1"/>
  <c r="D36" i="1"/>
  <c r="D37" i="1" s="1"/>
  <c r="G37" i="1" s="1"/>
  <c r="D47" i="1" l="1"/>
</calcChain>
</file>

<file path=xl/comments1.xml><?xml version="1.0" encoding="utf-8"?>
<comments xmlns="http://schemas.openxmlformats.org/spreadsheetml/2006/main">
  <authors>
    <author>Attenzione</author>
    <author>Papà</author>
  </authors>
  <commentList>
    <comment ref="B11" authorId="0">
      <text>
        <r>
          <rPr>
            <sz val="10"/>
            <color indexed="81"/>
            <rFont val="Tahoma"/>
            <family val="2"/>
          </rPr>
          <t>Commento</t>
        </r>
      </text>
    </comment>
    <comment ref="D24" authorId="1">
      <text>
        <r>
          <rPr>
            <sz val="9"/>
            <color indexed="81"/>
            <rFont val="Tahoma"/>
            <family val="2"/>
          </rPr>
          <t>Inserire il valore in Volt rms (valore efficace) della tensione del secondario del trasformatore disponibile</t>
        </r>
      </text>
    </comment>
    <comment ref="D25" authorId="1">
      <text>
        <r>
          <rPr>
            <sz val="9"/>
            <color indexed="81"/>
            <rFont val="Tahoma"/>
            <family val="2"/>
          </rPr>
          <t>Inserire il valore in Amper del secondario del trasformatore disponibile
Il valore può essere maggiore della corrente di uscita necessaria.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D26" authorId="1">
      <text>
        <r>
          <rPr>
            <sz val="9"/>
            <color indexed="81"/>
            <rFont val="Tahoma"/>
            <family val="2"/>
          </rPr>
          <t xml:space="preserve">Inserire il valore in Watt della potenza del trasformatore disponibile
                      Attenzione:
alla potenza di uscita occorre aggiungere le perdite per il funzionamento del regolatore LM317T (3Volt+Iusc.)
</t>
        </r>
      </text>
    </comment>
    <comment ref="E26" authorId="0">
      <text>
        <r>
          <rPr>
            <sz val="9"/>
            <color indexed="81"/>
            <rFont val="Tahoma"/>
            <family val="2"/>
          </rPr>
          <t>L'unità di misura corretta è Volt/Amper (V/A), noi per nostra comodità indichiamo Watt</t>
        </r>
        <r>
          <rPr>
            <sz val="10"/>
            <color indexed="81"/>
            <rFont val="Tahoma"/>
            <family val="2"/>
          </rPr>
          <t xml:space="preserve">
 </t>
        </r>
      </text>
    </comment>
    <comment ref="D27" authorId="1">
      <text>
        <r>
          <rPr>
            <sz val="9"/>
            <color indexed="81"/>
            <rFont val="Tahoma"/>
            <family val="2"/>
          </rPr>
          <t xml:space="preserve">Inserire il valore in Volt della tensione da utilizzare, in uscita dal regolatore </t>
        </r>
      </text>
    </comment>
    <comment ref="D28" authorId="1">
      <text>
        <r>
          <rPr>
            <sz val="9"/>
            <color indexed="81"/>
            <rFont val="Tahoma"/>
            <family val="2"/>
          </rPr>
          <t>Inserire il valore in Amper della corrente da utilizzare in uscita dal regolatore</t>
        </r>
      </text>
    </comment>
    <comment ref="D29" authorId="1">
      <text>
        <r>
          <rPr>
            <sz val="9"/>
            <color indexed="81"/>
            <rFont val="Tahoma"/>
            <family val="2"/>
          </rPr>
          <t>Partitore per la regolazione della tensione di uscita dal regolatore LM317 
             Valore tipico 220 Ω</t>
        </r>
      </text>
    </comment>
    <comment ref="A30" authorId="0">
      <text>
        <r>
          <rPr>
            <sz val="9"/>
            <color indexed="81"/>
            <rFont val="Tahoma"/>
            <family val="2"/>
          </rPr>
          <t>Se non si conoscono i W del trasformatore, inserire la larghezza della colonna centrale del pacco dei lamierini  e l'altezza del pacco lamierini del trasformatore</t>
        </r>
      </text>
    </comment>
    <comment ref="D30" authorId="0">
      <text>
        <r>
          <rPr>
            <sz val="9"/>
            <color indexed="81"/>
            <rFont val="Tahoma"/>
            <family val="2"/>
          </rPr>
          <t xml:space="preserve">L = larghezza in millimetri del nucleo centrale del pacco lamierini del trasformatore
</t>
        </r>
      </text>
    </comment>
    <comment ref="D31" authorId="0">
      <text>
        <r>
          <rPr>
            <sz val="9"/>
            <color indexed="81"/>
            <rFont val="Tahoma"/>
            <family val="2"/>
          </rPr>
          <t>H = altezza in millimetri del pacco lamierini del trasformatore</t>
        </r>
      </text>
    </comment>
    <comment ref="D37" authorId="0">
      <text>
        <r>
          <rPr>
            <sz val="9"/>
            <color indexed="81"/>
            <rFont val="Tahoma"/>
            <family val="2"/>
          </rPr>
          <t xml:space="preserve">Colore </t>
        </r>
        <r>
          <rPr>
            <b/>
            <sz val="9"/>
            <color indexed="10"/>
            <rFont val="Tahoma"/>
            <family val="2"/>
          </rPr>
          <t>ROSSO</t>
        </r>
        <r>
          <rPr>
            <sz val="9"/>
            <color indexed="81"/>
            <rFont val="Tahoma"/>
            <family val="2"/>
          </rPr>
          <t xml:space="preserve"> trasformatore insufficente, aumentare la potenza del trasformatore che si vuole utilizzare  (</t>
        </r>
        <r>
          <rPr>
            <b/>
            <sz val="9"/>
            <color indexed="52"/>
            <rFont val="Tahoma"/>
            <family val="2"/>
          </rPr>
          <t>CASELLA GIALLA</t>
        </r>
        <r>
          <rPr>
            <sz val="9"/>
            <color indexed="81"/>
            <rFont val="Tahoma"/>
            <family val="2"/>
          </rPr>
          <t>) fino ad una visualizzazione in nero (</t>
        </r>
        <r>
          <rPr>
            <b/>
            <sz val="9"/>
            <color indexed="10"/>
            <rFont val="Tahoma"/>
            <family val="2"/>
          </rPr>
          <t>-0</t>
        </r>
        <r>
          <rPr>
            <sz val="9"/>
            <color indexed="81"/>
            <rFont val="Tahoma"/>
            <family val="2"/>
          </rPr>
          <t xml:space="preserve"> è corretto)</t>
        </r>
      </text>
    </comment>
    <comment ref="D38" authorId="0">
      <text>
        <r>
          <rPr>
            <sz val="9"/>
            <color indexed="81"/>
            <rFont val="Tahoma"/>
            <family val="2"/>
          </rPr>
          <t>Colore</t>
        </r>
        <r>
          <rPr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Tahoma"/>
            <family val="2"/>
          </rPr>
          <t>ROSSO</t>
        </r>
        <r>
          <rPr>
            <sz val="9"/>
            <color indexed="81"/>
            <rFont val="Tahoma"/>
            <family val="2"/>
          </rPr>
          <t xml:space="preserve"> (valore errato) controllare se il valore della tensione di ingresso è coerente con la tensione di uscita</t>
        </r>
      </text>
    </comment>
    <comment ref="G42" authorId="0">
      <text>
        <r>
          <rPr>
            <sz val="9"/>
            <color indexed="81"/>
            <rFont val="Tahoma"/>
            <family val="2"/>
          </rPr>
          <t xml:space="preserve">13500 = è numero fisso
0,82 = è il rendimento di un lamierino di silicio di qualità media corrispondente a 1,15 Weber
</t>
        </r>
        <r>
          <rPr>
            <b/>
            <sz val="10"/>
            <color indexed="81"/>
            <rFont val="Tahoma"/>
            <family val="2"/>
          </rPr>
          <t xml:space="preserve">
</t>
        </r>
      </text>
    </comment>
    <comment ref="A44" authorId="0">
      <text>
        <r>
          <rPr>
            <sz val="9"/>
            <color indexed="81"/>
            <rFont val="Tahoma"/>
            <family val="2"/>
          </rPr>
          <t>Una escursione ampia della regolazione della tensione di uscita ottenuta con un potenziometro o con un commutatore e resistenze fisse, comporta una elevata dissipazione nel regolatore LM317T 
(</t>
        </r>
        <r>
          <rPr>
            <b/>
            <sz val="9"/>
            <color indexed="81"/>
            <rFont val="Tahoma"/>
            <family val="2"/>
          </rPr>
          <t>W</t>
        </r>
        <r>
          <rPr>
            <sz val="9"/>
            <color indexed="81"/>
            <rFont val="Tahoma"/>
            <family val="2"/>
          </rPr>
          <t>disipati=</t>
        </r>
        <r>
          <rPr>
            <b/>
            <sz val="9"/>
            <color indexed="81"/>
            <rFont val="Tahoma"/>
            <family val="2"/>
          </rPr>
          <t>V</t>
        </r>
        <r>
          <rPr>
            <sz val="9"/>
            <color indexed="81"/>
            <rFont val="Tahoma"/>
            <family val="2"/>
          </rPr>
          <t>ingresso max-</t>
        </r>
        <r>
          <rPr>
            <b/>
            <sz val="9"/>
            <color indexed="81"/>
            <rFont val="Tahoma"/>
            <family val="2"/>
          </rPr>
          <t>V</t>
        </r>
        <r>
          <rPr>
            <sz val="9"/>
            <color indexed="81"/>
            <rFont val="Tahoma"/>
            <family val="2"/>
          </rPr>
          <t>uscita minima*</t>
        </r>
        <r>
          <rPr>
            <b/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Tahoma"/>
            <family val="2"/>
          </rPr>
          <t xml:space="preserve">uscita).
              Non eccedere con la Vmax e Vmin.  </t>
        </r>
      </text>
    </comment>
    <comment ref="D45" authorId="1">
      <text>
        <r>
          <rPr>
            <sz val="9"/>
            <color indexed="81"/>
            <rFont val="Tahoma"/>
            <family val="2"/>
          </rPr>
          <t xml:space="preserve">Questo valore è ottenuto in funzione della tensione alternata utilizzata.
Vmin= Tensione del trasformatore *1,41 meno 1V cdt nel raddrizzatore meno 40V di differenza INPUT/OUTPUT con il valore </t>
        </r>
        <r>
          <rPr>
            <b/>
            <sz val="9"/>
            <color indexed="81"/>
            <rFont val="Tahoma"/>
            <family val="2"/>
          </rPr>
          <t>minimo di 1,25V di uscita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6" authorId="1">
      <text>
        <r>
          <rPr>
            <sz val="9"/>
            <color indexed="81"/>
            <rFont val="Tahoma"/>
            <family val="2"/>
          </rPr>
          <t xml:space="preserve">Inserire il valore in A  della corrente necessaria in uscita  per la tensione minima.
Non necessariamente deve essere uguale alla  </t>
        </r>
        <r>
          <rPr>
            <b/>
            <sz val="9"/>
            <color indexed="81"/>
            <rFont val="Tahoma"/>
            <family val="2"/>
          </rPr>
          <t>Corrente in uscita per la tensione massima</t>
        </r>
      </text>
    </comment>
    <comment ref="D47" authorId="0">
      <text>
        <r>
          <rPr>
            <sz val="10"/>
            <color indexed="81"/>
            <rFont val="Tahoma"/>
            <family val="2"/>
          </rPr>
          <t>Dissipazione ottenuta a seguito della tensione alternata utilizzata.
 Vedi commento 
"Con R2 come Potenziometro"</t>
        </r>
      </text>
    </comment>
  </commentList>
</comments>
</file>

<file path=xl/comments2.xml><?xml version="1.0" encoding="utf-8"?>
<comments xmlns="http://schemas.openxmlformats.org/spreadsheetml/2006/main">
  <authors>
    <author>Attenzione</author>
  </authors>
  <commentList>
    <comment ref="B3" authorId="0">
      <text>
        <r>
          <rPr>
            <b/>
            <sz val="10"/>
            <color indexed="81"/>
            <rFont val="Tahoma"/>
            <family val="2"/>
          </rPr>
          <t>Attenzione:</t>
        </r>
        <r>
          <rPr>
            <sz val="10"/>
            <color indexed="81"/>
            <rFont val="Tahoma"/>
            <family val="2"/>
          </rPr>
          <t xml:space="preserve">
Colore </t>
        </r>
        <r>
          <rPr>
            <sz val="10"/>
            <color indexed="10"/>
            <rFont val="Tahoma"/>
            <family val="2"/>
          </rPr>
          <t xml:space="preserve">ROSSO </t>
        </r>
        <r>
          <rPr>
            <sz val="10"/>
            <color indexed="81"/>
            <rFont val="Tahoma"/>
            <family val="2"/>
          </rPr>
          <t xml:space="preserve">(valore negativo) = aumentare </t>
        </r>
      </text>
    </comment>
  </commentList>
</comments>
</file>

<file path=xl/sharedStrings.xml><?xml version="1.0" encoding="utf-8"?>
<sst xmlns="http://schemas.openxmlformats.org/spreadsheetml/2006/main" count="73" uniqueCount="58">
  <si>
    <t xml:space="preserve">Massima differenza tra ingresso/uscita  </t>
  </si>
  <si>
    <t>Caduta interna</t>
  </si>
  <si>
    <t>Massima potenza dissipabile</t>
  </si>
  <si>
    <t>dB</t>
  </si>
  <si>
    <t>mV</t>
  </si>
  <si>
    <t>Ω</t>
  </si>
  <si>
    <t>µF</t>
  </si>
  <si>
    <t>V rms</t>
  </si>
  <si>
    <t>W</t>
  </si>
  <si>
    <t>V dc</t>
  </si>
  <si>
    <t>A</t>
  </si>
  <si>
    <t xml:space="preserve"> </t>
  </si>
  <si>
    <t>= Vpp * 2</t>
  </si>
  <si>
    <t>Tensione uscita minima ottenibile</t>
  </si>
  <si>
    <t>V</t>
  </si>
  <si>
    <t>Ripple in uscita</t>
  </si>
  <si>
    <t>Max dissip.15 W con alette raffreddam.</t>
  </si>
  <si>
    <t>Corrente uscita con tens.minima + alette</t>
  </si>
  <si>
    <t>mm</t>
  </si>
  <si>
    <t xml:space="preserve">Per il calcolo inserire i dati nelle caselle gialle </t>
  </si>
  <si>
    <t xml:space="preserve">1° Condensatore elettrolitico filtro </t>
  </si>
  <si>
    <t xml:space="preserve">Tensione condensatore elettrolitico  </t>
  </si>
  <si>
    <t xml:space="preserve"> R2 per avere la tensione di uscita </t>
  </si>
  <si>
    <t>Per i valori degli altri componenti fare riferimento all'articolo su  LA SCALA PARLANTE</t>
  </si>
  <si>
    <t>A dc</t>
  </si>
  <si>
    <t>Foglio di calcolo automatico</t>
  </si>
  <si>
    <t xml:space="preserve">Caratteristiche LM 317 T   </t>
  </si>
  <si>
    <t>Massima corrente di uscita con dissipatore</t>
  </si>
  <si>
    <t>fino a 0,5A senza raffred. a 1,5A va in autoblocco</t>
  </si>
  <si>
    <t>oltre va in blocco termico</t>
  </si>
  <si>
    <t>Dimensionamento del regolatore di tensione LM 317 T</t>
  </si>
  <si>
    <t xml:space="preserve">Watt del trasformatore disponibile </t>
  </si>
  <si>
    <r>
      <t xml:space="preserve">Potenza del trasform. </t>
    </r>
    <r>
      <rPr>
        <b/>
        <sz val="11"/>
        <color theme="1"/>
        <rFont val="Calibri"/>
        <family val="2"/>
        <scheme val="minor"/>
      </rPr>
      <t>non conosciuta</t>
    </r>
  </si>
  <si>
    <r>
      <t>Potenza del trasformatore</t>
    </r>
    <r>
      <rPr>
        <b/>
        <sz val="11"/>
        <color theme="1"/>
        <rFont val="Calibri"/>
        <family val="2"/>
        <scheme val="minor"/>
      </rPr>
      <t xml:space="preserve"> necessaria</t>
    </r>
  </si>
  <si>
    <t xml:space="preserve"> Resistenza R1    (valore tipico 220 Ohm)</t>
  </si>
  <si>
    <t>= (Vdc/10000)* 1000 = mV</t>
  </si>
  <si>
    <t>= (Vrms*1,41) - (1V  cdt nel raddrizzatore)</t>
  </si>
  <si>
    <t>= (V pic. rad.* I uscita)</t>
  </si>
  <si>
    <t>=20.000 / (Volt/Amper)</t>
  </si>
  <si>
    <t>=(Volt usc max/1,25)-1*R1</t>
  </si>
  <si>
    <t xml:space="preserve">  W= (L*H)*(L*H)/13500*0,82</t>
  </si>
  <si>
    <t>Note per l'utilizzo:</t>
  </si>
  <si>
    <t>= posizionare il mouse sul triangolino rosso  per conoscere il commento</t>
  </si>
  <si>
    <r>
      <t xml:space="preserve">= Testo di colore </t>
    </r>
    <r>
      <rPr>
        <b/>
        <sz val="12"/>
        <color rgb="FF00B0F0"/>
        <rFont val="Calibri"/>
        <family val="2"/>
        <scheme val="minor"/>
      </rPr>
      <t xml:space="preserve">BLU </t>
    </r>
    <r>
      <rPr>
        <b/>
        <sz val="12"/>
        <color theme="1"/>
        <rFont val="Calibri"/>
        <family val="2"/>
        <scheme val="minor"/>
      </rPr>
      <t>è una segnalazione o osservazione</t>
    </r>
  </si>
  <si>
    <r>
      <t xml:space="preserve">= Testo di colore </t>
    </r>
    <r>
      <rPr>
        <b/>
        <sz val="12"/>
        <color rgb="FFFF0000"/>
        <rFont val="Calibri"/>
        <family val="2"/>
        <scheme val="minor"/>
      </rPr>
      <t>ROSSO</t>
    </r>
    <r>
      <rPr>
        <b/>
        <sz val="12"/>
        <color theme="1"/>
        <rFont val="Calibri"/>
        <family val="2"/>
        <scheme val="minor"/>
      </rPr>
      <t xml:space="preserve"> è una condizione di allarme</t>
    </r>
  </si>
  <si>
    <t>(Vrms*1,41-1)-40V=min 1,25</t>
  </si>
  <si>
    <t>W trasf. non conosciuto, inserire larghez. nucleo centrale e altez. del pacco lamier.</t>
  </si>
  <si>
    <r>
      <rPr>
        <b/>
        <sz val="11"/>
        <color theme="1"/>
        <rFont val="Calibri"/>
        <family val="2"/>
        <scheme val="minor"/>
      </rPr>
      <t>Dissipazione</t>
    </r>
    <r>
      <rPr>
        <sz val="11"/>
        <color theme="1"/>
        <rFont val="Calibri"/>
        <family val="2"/>
        <scheme val="minor"/>
      </rPr>
      <t xml:space="preserve"> su LM317T</t>
    </r>
  </si>
  <si>
    <t>Differenza potenza del trasform. da utiliz.</t>
  </si>
  <si>
    <t>V uscita con tensione minima</t>
  </si>
  <si>
    <t>Minima tensione di uscita</t>
  </si>
  <si>
    <r>
      <t xml:space="preserve">= inserire i dati nelle caselle gialle, poi </t>
    </r>
    <r>
      <rPr>
        <b/>
        <sz val="12"/>
        <color theme="1"/>
        <rFont val="SymbolPS"/>
        <family val="1"/>
        <charset val="2"/>
      </rPr>
      <t xml:space="preserve">¿ </t>
    </r>
    <r>
      <rPr>
        <b/>
        <sz val="12"/>
        <color theme="1"/>
        <rFont val="Calibri"/>
        <family val="2"/>
        <scheme val="minor"/>
      </rPr>
      <t>invio</t>
    </r>
  </si>
  <si>
    <t>Secondario trasformatore Volt           (ac)</t>
  </si>
  <si>
    <t>Secondario trasformatore Amper      (ac)</t>
  </si>
  <si>
    <t>Tensione uscita necessaria                  (dc)</t>
  </si>
  <si>
    <t>Corrente in uscita necessaria              (dc)</t>
  </si>
  <si>
    <t>Tensione Ripple sulla DC                       (ac)</t>
  </si>
  <si>
    <t>Tensione AC picco/picco raddrizzat    (dc)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</si>
</sst>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_ ;[Red]\-0\ "/>
    <numFmt numFmtId="166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10"/>
      <name val="Tahoma"/>
      <family val="2"/>
    </font>
    <font>
      <sz val="11"/>
      <color theme="3" tint="0.3999450666829432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9"/>
      <color indexed="10"/>
      <name val="Tahoma"/>
      <family val="2"/>
    </font>
    <font>
      <b/>
      <sz val="9"/>
      <color indexed="10"/>
      <name val="Tahoma"/>
      <family val="2"/>
    </font>
    <font>
      <b/>
      <sz val="9"/>
      <color indexed="52"/>
      <name val="Tahoma"/>
      <family val="2"/>
    </font>
    <font>
      <b/>
      <sz val="9"/>
      <color indexed="81"/>
      <name val="Tahoma"/>
      <family val="2"/>
    </font>
    <font>
      <b/>
      <sz val="11"/>
      <color theme="4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SymbolPS"/>
      <family val="1"/>
      <charset val="2"/>
    </font>
    <font>
      <b/>
      <sz val="12"/>
      <color theme="1"/>
      <name val="SymbolPS"/>
      <family val="1"/>
      <charset val="2"/>
    </font>
    <font>
      <b/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/>
    <xf numFmtId="0" fontId="12" fillId="0" borderId="0" xfId="0" applyFont="1"/>
    <xf numFmtId="0" fontId="1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66" fontId="0" fillId="5" borderId="1" xfId="0" applyNumberFormat="1" applyFill="1" applyBorder="1" applyAlignment="1" applyProtection="1">
      <alignment horizontal="center"/>
    </xf>
    <xf numFmtId="165" fontId="8" fillId="5" borderId="1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7" fillId="0" borderId="0" xfId="0" applyFont="1"/>
    <xf numFmtId="0" fontId="18" fillId="0" borderId="0" xfId="0" applyFont="1" applyAlignment="1">
      <alignment horizontal="left" indent="2"/>
    </xf>
    <xf numFmtId="0" fontId="0" fillId="0" borderId="0" xfId="0" applyBorder="1" applyAlignment="1" applyProtection="1">
      <alignment horizontal="left"/>
    </xf>
    <xf numFmtId="164" fontId="0" fillId="3" borderId="0" xfId="1" applyNumberFormat="1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5" borderId="8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11" xfId="0" applyFill="1" applyBorder="1" applyAlignment="1" applyProtection="1">
      <alignment horizontal="center"/>
    </xf>
    <xf numFmtId="0" fontId="3" fillId="5" borderId="11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0" fillId="5" borderId="14" xfId="0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7" fillId="0" borderId="0" xfId="0" quotePrefix="1" applyFont="1" applyAlignment="1" applyProtection="1">
      <alignment horizontal="center"/>
    </xf>
    <xf numFmtId="165" fontId="8" fillId="5" borderId="13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1" fontId="0" fillId="5" borderId="13" xfId="1" applyNumberFormat="1" applyFont="1" applyFill="1" applyBorder="1" applyAlignment="1" applyProtection="1">
      <alignment horizontal="center"/>
    </xf>
    <xf numFmtId="1" fontId="0" fillId="5" borderId="1" xfId="1" applyNumberFormat="1" applyFont="1" applyFill="1" applyBorder="1" applyAlignment="1" applyProtection="1">
      <alignment horizontal="center"/>
    </xf>
    <xf numFmtId="0" fontId="0" fillId="0" borderId="0" xfId="0" quotePrefix="1" applyProtection="1"/>
    <xf numFmtId="0" fontId="27" fillId="0" borderId="0" xfId="0" applyFont="1"/>
    <xf numFmtId="166" fontId="0" fillId="5" borderId="8" xfId="0" applyNumberFormat="1" applyFill="1" applyBorder="1" applyAlignment="1" applyProtection="1">
      <alignment horizontal="center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quotePrefix="1" applyAlignment="1" applyProtection="1">
      <alignment horizontal="left"/>
    </xf>
    <xf numFmtId="0" fontId="7" fillId="6" borderId="1" xfId="0" quotePrefix="1" applyFont="1" applyFill="1" applyBorder="1" applyAlignment="1" applyProtection="1">
      <alignment horizontal="center"/>
    </xf>
    <xf numFmtId="0" fontId="0" fillId="0" borderId="31" xfId="0" quotePrefix="1" applyBorder="1" applyAlignment="1" applyProtection="1">
      <alignment horizontal="left"/>
    </xf>
    <xf numFmtId="0" fontId="0" fillId="0" borderId="0" xfId="0" quotePrefix="1" applyBorder="1" applyAlignment="1" applyProtection="1">
      <alignment horizontal="left"/>
    </xf>
    <xf numFmtId="0" fontId="0" fillId="0" borderId="10" xfId="0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26" fillId="6" borderId="1" xfId="0" quotePrefix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0" fillId="0" borderId="16" xfId="0" applyBorder="1" applyAlignment="1" applyProtection="1">
      <alignment horizontal="left"/>
    </xf>
    <xf numFmtId="0" fontId="0" fillId="0" borderId="17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2" borderId="24" xfId="0" applyFill="1" applyBorder="1" applyProtection="1"/>
    <xf numFmtId="0" fontId="4" fillId="0" borderId="0" xfId="0" quotePrefix="1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4" fillId="3" borderId="24" xfId="0" applyFon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4" fillId="4" borderId="21" xfId="0" applyFont="1" applyFill="1" applyBorder="1" applyAlignment="1" applyProtection="1">
      <alignment horizontal="center"/>
    </xf>
    <xf numFmtId="0" fontId="4" fillId="4" borderId="22" xfId="0" applyFont="1" applyFill="1" applyBorder="1" applyAlignment="1" applyProtection="1">
      <alignment horizontal="center"/>
    </xf>
    <xf numFmtId="0" fontId="4" fillId="4" borderId="23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0" fillId="4" borderId="8" xfId="0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0" fillId="3" borderId="0" xfId="0" applyFill="1" applyBorder="1" applyAlignment="1" applyProtection="1">
      <alignment horizontal="center"/>
    </xf>
    <xf numFmtId="0" fontId="0" fillId="0" borderId="15" xfId="0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4" borderId="1" xfId="0" applyFill="1" applyBorder="1" applyAlignment="1" applyProtection="1">
      <alignment horizontal="center"/>
    </xf>
    <xf numFmtId="0" fontId="0" fillId="4" borderId="11" xfId="0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Alignment="1" applyProtection="1">
      <alignment horizontal="left"/>
    </xf>
    <xf numFmtId="0" fontId="0" fillId="4" borderId="13" xfId="0" applyFill="1" applyBorder="1" applyAlignment="1" applyProtection="1">
      <alignment horizontal="center"/>
    </xf>
    <xf numFmtId="0" fontId="0" fillId="4" borderId="14" xfId="0" applyFill="1" applyBorder="1" applyAlignment="1" applyProtection="1">
      <alignment horizontal="center"/>
    </xf>
    <xf numFmtId="0" fontId="4" fillId="5" borderId="21" xfId="0" applyFont="1" applyFill="1" applyBorder="1" applyAlignment="1" applyProtection="1">
      <alignment horizontal="center"/>
    </xf>
    <xf numFmtId="0" fontId="4" fillId="5" borderId="22" xfId="0" applyFont="1" applyFill="1" applyBorder="1" applyAlignment="1" applyProtection="1">
      <alignment horizontal="center"/>
    </xf>
    <xf numFmtId="0" fontId="4" fillId="5" borderId="23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13" fillId="6" borderId="1" xfId="0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7" fillId="6" borderId="1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2" fillId="0" borderId="25" xfId="0" applyFont="1" applyBorder="1" applyAlignment="1" applyProtection="1">
      <alignment horizontal="center" wrapText="1"/>
    </xf>
    <xf numFmtId="0" fontId="2" fillId="0" borderId="26" xfId="0" applyFont="1" applyBorder="1" applyAlignment="1" applyProtection="1">
      <alignment horizontal="center" wrapText="1"/>
    </xf>
    <xf numFmtId="0" fontId="2" fillId="0" borderId="27" xfId="0" applyFont="1" applyBorder="1" applyAlignment="1" applyProtection="1">
      <alignment horizontal="center" wrapText="1"/>
    </xf>
    <xf numFmtId="0" fontId="2" fillId="0" borderId="28" xfId="0" applyFont="1" applyBorder="1" applyAlignment="1" applyProtection="1">
      <alignment horizontal="center" wrapText="1"/>
    </xf>
    <xf numFmtId="0" fontId="2" fillId="0" borderId="29" xfId="0" applyFont="1" applyBorder="1" applyAlignment="1" applyProtection="1">
      <alignment horizontal="center" wrapText="1"/>
    </xf>
    <xf numFmtId="0" fontId="2" fillId="0" borderId="3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center" vertical="top" wrapText="1"/>
    </xf>
    <xf numFmtId="0" fontId="4" fillId="5" borderId="4" xfId="0" applyFont="1" applyFill="1" applyBorder="1" applyAlignment="1" applyProtection="1">
      <alignment horizontal="center"/>
    </xf>
    <xf numFmtId="0" fontId="4" fillId="5" borderId="5" xfId="0" applyFont="1" applyFill="1" applyBorder="1" applyAlignment="1" applyProtection="1">
      <alignment horizontal="center"/>
    </xf>
    <xf numFmtId="0" fontId="4" fillId="5" borderId="6" xfId="0" applyFont="1" applyFill="1" applyBorder="1" applyAlignment="1" applyProtection="1">
      <alignment horizontal="center"/>
    </xf>
    <xf numFmtId="0" fontId="0" fillId="3" borderId="0" xfId="0" applyFill="1" applyProtection="1"/>
    <xf numFmtId="0" fontId="2" fillId="5" borderId="21" xfId="0" applyFont="1" applyFill="1" applyBorder="1" applyAlignment="1" applyProtection="1">
      <alignment horizontal="center"/>
    </xf>
    <xf numFmtId="0" fontId="2" fillId="5" borderId="22" xfId="0" applyFont="1" applyFill="1" applyBorder="1" applyAlignment="1" applyProtection="1">
      <alignment horizontal="center"/>
    </xf>
    <xf numFmtId="0" fontId="2" fillId="5" borderId="23" xfId="0" applyFont="1" applyFill="1" applyBorder="1" applyAlignment="1" applyProtection="1">
      <alignment horizontal="center"/>
    </xf>
    <xf numFmtId="0" fontId="0" fillId="0" borderId="19" xfId="0" applyFont="1" applyBorder="1" applyAlignment="1" applyProtection="1">
      <alignment horizontal="left"/>
    </xf>
    <xf numFmtId="0" fontId="0" fillId="0" borderId="20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12" xfId="0" applyFill="1" applyBorder="1" applyAlignment="1" applyProtection="1">
      <alignment horizontal="left"/>
    </xf>
    <xf numFmtId="0" fontId="0" fillId="0" borderId="13" xfId="0" applyFont="1" applyFill="1" applyBorder="1" applyAlignment="1" applyProtection="1">
      <alignment horizontal="left"/>
    </xf>
    <xf numFmtId="0" fontId="19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left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333375</xdr:colOff>
      <xdr:row>6</xdr:row>
      <xdr:rowOff>13138</xdr:rowOff>
    </xdr:to>
    <xdr:pic>
      <xdr:nvPicPr>
        <xdr:cNvPr id="3" name="Immagine 2" descr="air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00025"/>
          <a:ext cx="2172685" cy="956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50"/>
  <sheetViews>
    <sheetView tabSelected="1" topLeftCell="A9" zoomScale="145" zoomScaleNormal="145" workbookViewId="0">
      <selection activeCell="D27" sqref="D27"/>
    </sheetView>
  </sheetViews>
  <sheetFormatPr defaultRowHeight="14.4"/>
  <cols>
    <col min="1" max="1" width="18.44140625" customWidth="1"/>
    <col min="3" max="3" width="8.44140625" customWidth="1"/>
    <col min="4" max="4" width="7.5546875" customWidth="1"/>
    <col min="5" max="5" width="6.5546875" customWidth="1"/>
    <col min="6" max="6" width="2" customWidth="1"/>
    <col min="7" max="7" width="31.33203125" customWidth="1"/>
    <col min="8" max="8" width="12.44140625" customWidth="1"/>
  </cols>
  <sheetData>
    <row r="1" spans="1:18">
      <c r="A1" s="22"/>
      <c r="B1" s="22"/>
      <c r="C1" s="22"/>
      <c r="D1" s="22"/>
      <c r="E1" s="22"/>
      <c r="F1" s="22"/>
      <c r="G1" s="22"/>
      <c r="H1" s="22"/>
    </row>
    <row r="2" spans="1:18">
      <c r="A2" s="76"/>
      <c r="B2" s="76"/>
      <c r="C2" s="76"/>
      <c r="D2" s="76"/>
      <c r="E2" s="76"/>
      <c r="F2" s="76"/>
      <c r="G2" s="76"/>
      <c r="H2" s="76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>
      <c r="A3" s="76"/>
      <c r="B3" s="76"/>
      <c r="C3" s="76"/>
      <c r="D3" s="76"/>
      <c r="E3" s="76"/>
      <c r="F3" s="76"/>
      <c r="G3" s="76"/>
      <c r="H3" s="76"/>
      <c r="I3" s="2"/>
    </row>
    <row r="4" spans="1:18">
      <c r="A4" s="76"/>
      <c r="B4" s="76"/>
      <c r="C4" s="76"/>
      <c r="D4" s="76"/>
      <c r="E4" s="76"/>
      <c r="F4" s="76"/>
      <c r="G4" s="76"/>
      <c r="H4" s="76"/>
      <c r="I4" s="2"/>
    </row>
    <row r="5" spans="1:18">
      <c r="A5" s="76"/>
      <c r="B5" s="76"/>
      <c r="C5" s="76"/>
      <c r="D5" s="76"/>
      <c r="E5" s="76"/>
      <c r="F5" s="76"/>
      <c r="G5" s="76"/>
      <c r="H5" s="76"/>
      <c r="I5" s="2"/>
    </row>
    <row r="6" spans="1:18">
      <c r="A6" s="76"/>
      <c r="B6" s="76"/>
      <c r="C6" s="76"/>
      <c r="D6" s="76"/>
      <c r="E6" s="76"/>
      <c r="F6" s="76"/>
      <c r="G6" s="76"/>
      <c r="H6" s="76"/>
      <c r="I6" s="2"/>
    </row>
    <row r="7" spans="1:18">
      <c r="A7" s="77"/>
      <c r="B7" s="77"/>
      <c r="C7" s="77"/>
      <c r="D7" s="77"/>
      <c r="E7" s="77"/>
      <c r="F7" s="77"/>
      <c r="G7" s="77"/>
      <c r="H7" s="77"/>
      <c r="I7" s="50"/>
    </row>
    <row r="8" spans="1:18" ht="25.8">
      <c r="A8" s="78" t="s">
        <v>30</v>
      </c>
      <c r="B8" s="78"/>
      <c r="C8" s="78"/>
      <c r="D8" s="78"/>
      <c r="E8" s="78"/>
      <c r="F8" s="78"/>
      <c r="G8" s="78"/>
      <c r="H8" s="78"/>
      <c r="I8" s="2"/>
    </row>
    <row r="9" spans="1:18" ht="17.25" customHeight="1" thickBot="1">
      <c r="A9" s="79"/>
      <c r="B9" s="79"/>
      <c r="C9" s="79"/>
      <c r="D9" s="79"/>
      <c r="E9" s="79"/>
      <c r="F9" s="79"/>
      <c r="G9" s="79"/>
      <c r="H9" s="79"/>
      <c r="I9" s="47"/>
    </row>
    <row r="10" spans="1:18" ht="17.25" customHeight="1" thickBot="1">
      <c r="A10" s="80" t="s">
        <v>41</v>
      </c>
      <c r="B10" s="81"/>
      <c r="C10" s="82" t="s">
        <v>51</v>
      </c>
      <c r="D10" s="83"/>
      <c r="E10" s="83"/>
      <c r="F10" s="83"/>
      <c r="G10" s="83"/>
      <c r="H10" s="83"/>
      <c r="I10" s="47"/>
    </row>
    <row r="11" spans="1:18" ht="18.75" customHeight="1" thickBot="1">
      <c r="A11" s="79"/>
      <c r="B11" s="84"/>
      <c r="C11" s="82" t="s">
        <v>42</v>
      </c>
      <c r="D11" s="83"/>
      <c r="E11" s="83"/>
      <c r="F11" s="83"/>
      <c r="G11" s="83"/>
      <c r="H11" s="83"/>
      <c r="I11" s="47"/>
    </row>
    <row r="12" spans="1:18" ht="18.75" customHeight="1">
      <c r="A12" s="79"/>
      <c r="B12" s="85"/>
      <c r="C12" s="82" t="s">
        <v>43</v>
      </c>
      <c r="D12" s="82"/>
      <c r="E12" s="82"/>
      <c r="F12" s="82"/>
      <c r="G12" s="82"/>
      <c r="H12" s="82"/>
      <c r="I12" s="47"/>
    </row>
    <row r="13" spans="1:18" ht="18.75" customHeight="1">
      <c r="A13" s="79"/>
      <c r="B13" s="85"/>
      <c r="C13" s="82" t="s">
        <v>44</v>
      </c>
      <c r="D13" s="82"/>
      <c r="E13" s="82"/>
      <c r="F13" s="82"/>
      <c r="G13" s="82"/>
      <c r="H13" s="82"/>
      <c r="I13" s="47"/>
      <c r="L13" s="54"/>
    </row>
    <row r="14" spans="1:18" ht="15" thickBot="1">
      <c r="A14" s="77"/>
      <c r="B14" s="77"/>
      <c r="C14" s="77"/>
      <c r="D14" s="77"/>
      <c r="E14" s="77"/>
      <c r="F14" s="77"/>
      <c r="G14" s="77"/>
      <c r="H14" s="77"/>
      <c r="I14" s="2"/>
    </row>
    <row r="15" spans="1:18" ht="16.2" thickBot="1">
      <c r="A15" s="86" t="s">
        <v>26</v>
      </c>
      <c r="B15" s="87"/>
      <c r="C15" s="87"/>
      <c r="D15" s="87"/>
      <c r="E15" s="88"/>
      <c r="F15" s="22"/>
      <c r="G15" s="89"/>
      <c r="H15" s="90"/>
    </row>
    <row r="16" spans="1:18">
      <c r="A16" s="56" t="s">
        <v>0</v>
      </c>
      <c r="B16" s="57"/>
      <c r="C16" s="57"/>
      <c r="D16" s="91">
        <v>40</v>
      </c>
      <c r="E16" s="92" t="s">
        <v>14</v>
      </c>
      <c r="F16" s="22"/>
      <c r="G16" s="93"/>
      <c r="H16" s="94"/>
    </row>
    <row r="17" spans="1:16">
      <c r="A17" s="95" t="s">
        <v>1</v>
      </c>
      <c r="B17" s="96"/>
      <c r="C17" s="97"/>
      <c r="D17" s="98">
        <v>3</v>
      </c>
      <c r="E17" s="99" t="s">
        <v>14</v>
      </c>
      <c r="F17" s="22"/>
      <c r="G17" s="100"/>
      <c r="H17" s="94"/>
    </row>
    <row r="18" spans="1:16">
      <c r="A18" s="95" t="s">
        <v>50</v>
      </c>
      <c r="B18" s="96"/>
      <c r="C18" s="97"/>
      <c r="D18" s="98">
        <v>1.25</v>
      </c>
      <c r="E18" s="99" t="s">
        <v>14</v>
      </c>
      <c r="F18" s="22"/>
      <c r="G18" s="22"/>
      <c r="H18" s="22"/>
      <c r="J18" s="1"/>
    </row>
    <row r="19" spans="1:16">
      <c r="A19" s="95" t="s">
        <v>27</v>
      </c>
      <c r="B19" s="96"/>
      <c r="C19" s="97"/>
      <c r="D19" s="98">
        <v>1.5</v>
      </c>
      <c r="E19" s="99" t="s">
        <v>10</v>
      </c>
      <c r="F19" s="22"/>
      <c r="G19" s="101" t="s">
        <v>28</v>
      </c>
      <c r="H19" s="101"/>
    </row>
    <row r="20" spans="1:16">
      <c r="A20" s="95" t="s">
        <v>2</v>
      </c>
      <c r="B20" s="96"/>
      <c r="C20" s="97"/>
      <c r="D20" s="98">
        <v>15</v>
      </c>
      <c r="E20" s="99" t="s">
        <v>8</v>
      </c>
      <c r="F20" s="22"/>
      <c r="G20" s="101" t="s">
        <v>29</v>
      </c>
      <c r="H20" s="101"/>
    </row>
    <row r="21" spans="1:16" ht="15" thickBot="1">
      <c r="A21" s="72" t="s">
        <v>15</v>
      </c>
      <c r="B21" s="73"/>
      <c r="C21" s="74"/>
      <c r="D21" s="102">
        <v>-80</v>
      </c>
      <c r="E21" s="103" t="s">
        <v>3</v>
      </c>
      <c r="F21" s="22"/>
      <c r="G21" s="22"/>
      <c r="H21" s="22"/>
    </row>
    <row r="22" spans="1:16" ht="15" thickBot="1">
      <c r="A22" s="22"/>
      <c r="B22" s="22"/>
      <c r="C22" s="22"/>
      <c r="D22" s="22"/>
      <c r="E22" s="22"/>
      <c r="F22" s="22"/>
      <c r="G22" s="22"/>
      <c r="H22" s="22"/>
    </row>
    <row r="23" spans="1:16" ht="16.2" thickBot="1">
      <c r="A23" s="104" t="s">
        <v>19</v>
      </c>
      <c r="B23" s="105"/>
      <c r="C23" s="105"/>
      <c r="D23" s="105"/>
      <c r="E23" s="106"/>
      <c r="F23" s="22"/>
      <c r="G23" s="107"/>
      <c r="H23" s="107"/>
    </row>
    <row r="24" spans="1:16">
      <c r="A24" s="108" t="s">
        <v>52</v>
      </c>
      <c r="B24" s="109"/>
      <c r="C24" s="109"/>
      <c r="D24" s="24"/>
      <c r="E24" s="42" t="s">
        <v>7</v>
      </c>
      <c r="F24" s="22"/>
      <c r="G24" s="110" t="str">
        <f>IF(D25&gt;1,"Dimensionare le piste di un eventuale circuito stampato in funzione della corrente in uscita","")</f>
        <v/>
      </c>
      <c r="H24" s="110"/>
      <c r="P24" s="29"/>
    </row>
    <row r="25" spans="1:16" ht="13.5" customHeight="1">
      <c r="A25" s="111" t="s">
        <v>53</v>
      </c>
      <c r="B25" s="112"/>
      <c r="C25" s="112"/>
      <c r="D25" s="18"/>
      <c r="E25" s="43" t="s">
        <v>10</v>
      </c>
      <c r="F25" s="22"/>
      <c r="G25" s="110"/>
      <c r="H25" s="110"/>
      <c r="P25" s="28"/>
    </row>
    <row r="26" spans="1:16">
      <c r="A26" s="111" t="s">
        <v>31</v>
      </c>
      <c r="B26" s="112"/>
      <c r="C26" s="112"/>
      <c r="D26" s="18"/>
      <c r="E26" s="43" t="s">
        <v>8</v>
      </c>
      <c r="F26" s="22"/>
      <c r="G26" s="113" t="str">
        <f>IF(D26=0,"",IF(D26+1&lt;D34*D28,"Potenza in W insuffic.(vedi Potenza necessaria)",""))</f>
        <v/>
      </c>
      <c r="H26" s="113"/>
      <c r="I26" s="11"/>
      <c r="P26" s="28"/>
    </row>
    <row r="27" spans="1:16">
      <c r="A27" s="111" t="s">
        <v>54</v>
      </c>
      <c r="B27" s="112"/>
      <c r="C27" s="112"/>
      <c r="D27" s="18"/>
      <c r="E27" s="43" t="s">
        <v>14</v>
      </c>
      <c r="F27" s="22"/>
      <c r="G27" s="113" t="str">
        <f>IF(D27=0,"",IF(D34-3&gt;D27,"","Tensione uscita eccessiva, vedi trasformatore"))</f>
        <v/>
      </c>
      <c r="H27" s="113"/>
      <c r="P27" s="28"/>
    </row>
    <row r="28" spans="1:16" ht="16.5" customHeight="1">
      <c r="A28" s="111" t="s">
        <v>55</v>
      </c>
      <c r="B28" s="112"/>
      <c r="C28" s="112"/>
      <c r="D28" s="18"/>
      <c r="E28" s="43" t="s">
        <v>10</v>
      </c>
      <c r="F28" s="22"/>
      <c r="G28" s="114" t="str">
        <f>IF(D28=0,"",IF(D28&gt;D25,"Corrente eccessiva, vedi trasformatore",IF(AND(0.01&lt;D28,D28&lt;0.6),"Raffred. NON necessario per A (vedi dissipazione)"," Raffredd. o Transistor (vedi dissipaz.)")))</f>
        <v/>
      </c>
      <c r="H28" s="114"/>
      <c r="J28" s="35"/>
      <c r="P28" s="28"/>
    </row>
    <row r="29" spans="1:16" ht="15.6">
      <c r="A29" s="111" t="s">
        <v>34</v>
      </c>
      <c r="B29" s="112"/>
      <c r="C29" s="112"/>
      <c r="D29" s="18"/>
      <c r="E29" s="44" t="s">
        <v>5</v>
      </c>
      <c r="F29" s="22"/>
      <c r="G29" s="115"/>
      <c r="H29" s="115"/>
      <c r="J29" s="35"/>
      <c r="P29" s="28"/>
    </row>
    <row r="30" spans="1:16" ht="15.75" customHeight="1">
      <c r="A30" s="116" t="s">
        <v>46</v>
      </c>
      <c r="B30" s="117"/>
      <c r="C30" s="118"/>
      <c r="D30" s="18"/>
      <c r="E30" s="44" t="s">
        <v>18</v>
      </c>
      <c r="F30" s="22"/>
      <c r="G30" s="114" t="str">
        <f>IF(D30*D31=0,"",IF(D26&lt;D42,"Vedere potenza trasformatore non conosciuta e potenza del trasformatore  necessaria",""))</f>
        <v/>
      </c>
      <c r="H30" s="114"/>
      <c r="J30" s="36"/>
      <c r="P30" s="31"/>
    </row>
    <row r="31" spans="1:16" ht="16.2" thickBot="1">
      <c r="A31" s="119"/>
      <c r="B31" s="120"/>
      <c r="C31" s="121"/>
      <c r="D31" s="25"/>
      <c r="E31" s="45" t="s">
        <v>18</v>
      </c>
      <c r="F31" s="22"/>
      <c r="G31" s="114"/>
      <c r="H31" s="114"/>
      <c r="J31" s="36"/>
      <c r="P31" s="31"/>
    </row>
    <row r="32" spans="1:16" ht="16.2" thickBot="1">
      <c r="A32" s="122"/>
      <c r="B32" s="122"/>
      <c r="C32" s="122"/>
      <c r="D32" s="94"/>
      <c r="E32" s="39"/>
      <c r="F32" s="22"/>
      <c r="G32" s="123"/>
      <c r="H32" s="123"/>
      <c r="J32" s="36"/>
      <c r="P32" s="31"/>
    </row>
    <row r="33" spans="1:14" ht="16.2" thickBot="1">
      <c r="A33" s="124" t="s">
        <v>25</v>
      </c>
      <c r="B33" s="125"/>
      <c r="C33" s="125"/>
      <c r="D33" s="125"/>
      <c r="E33" s="126"/>
      <c r="F33" s="22"/>
      <c r="G33" s="22"/>
      <c r="H33" s="22"/>
      <c r="M33" s="22"/>
    </row>
    <row r="34" spans="1:14">
      <c r="A34" s="68" t="s">
        <v>57</v>
      </c>
      <c r="B34" s="69"/>
      <c r="C34" s="69"/>
      <c r="D34" s="55">
        <f>IF(D24=0,0,(D24*1.41)-1)</f>
        <v>0</v>
      </c>
      <c r="E34" s="42" t="s">
        <v>9</v>
      </c>
      <c r="F34" s="22"/>
      <c r="G34" s="59" t="s">
        <v>36</v>
      </c>
      <c r="H34" s="59"/>
      <c r="I34" s="10"/>
    </row>
    <row r="35" spans="1:14">
      <c r="A35" s="66" t="s">
        <v>56</v>
      </c>
      <c r="B35" s="67"/>
      <c r="C35" s="67"/>
      <c r="D35" s="20">
        <f>(D34/10000)*1000</f>
        <v>0</v>
      </c>
      <c r="E35" s="43" t="s">
        <v>4</v>
      </c>
      <c r="F35" s="22"/>
      <c r="G35" s="53" t="s">
        <v>35</v>
      </c>
      <c r="H35" s="22"/>
      <c r="N35" s="17"/>
    </row>
    <row r="36" spans="1:14">
      <c r="A36" s="63" t="s">
        <v>33</v>
      </c>
      <c r="B36" s="64"/>
      <c r="C36" s="64"/>
      <c r="D36" s="21">
        <f>D34*D28</f>
        <v>0</v>
      </c>
      <c r="E36" s="43" t="s">
        <v>8</v>
      </c>
      <c r="F36" s="22"/>
      <c r="G36" s="53" t="s">
        <v>37</v>
      </c>
      <c r="H36" s="22"/>
      <c r="J36" s="1"/>
    </row>
    <row r="37" spans="1:14">
      <c r="A37" s="63" t="s">
        <v>48</v>
      </c>
      <c r="B37" s="64"/>
      <c r="C37" s="64"/>
      <c r="D37" s="21">
        <f>D26-D36</f>
        <v>0</v>
      </c>
      <c r="E37" s="43" t="s">
        <v>8</v>
      </c>
      <c r="F37" s="22"/>
      <c r="G37" s="70" t="str">
        <f>IF(D37&lt;-1,"Trasf.non idoneo controllare W, V e A del trasfor.  ",IF(D37*D36=0,"",IF(D37&gt;1,"W in esubero del trasformatore da utilizzare","")))</f>
        <v/>
      </c>
      <c r="H37" s="70"/>
      <c r="I37" s="9"/>
      <c r="J37" s="1"/>
    </row>
    <row r="38" spans="1:14">
      <c r="A38" s="63" t="s">
        <v>47</v>
      </c>
      <c r="B38" s="64"/>
      <c r="C38" s="64"/>
      <c r="D38" s="21">
        <f>(D34-D27)*D28</f>
        <v>0</v>
      </c>
      <c r="E38" s="43" t="s">
        <v>8</v>
      </c>
      <c r="F38" s="22"/>
      <c r="G38" s="60" t="str">
        <f>IF(D38=0,"",IF(AND(0.1&lt;D38,D38&lt;15),"Fino a 15 W installare dissipatore su LM317T","Oltre 15 W utilizzare transistor di potenza"))</f>
        <v/>
      </c>
      <c r="H38" s="60"/>
      <c r="J38" s="1"/>
    </row>
    <row r="39" spans="1:14">
      <c r="A39" s="66" t="s">
        <v>20</v>
      </c>
      <c r="B39" s="67"/>
      <c r="C39" s="67"/>
      <c r="D39" s="52">
        <f>IF(D28=0,0,20000/(D34/D28))</f>
        <v>0</v>
      </c>
      <c r="E39" s="44" t="s">
        <v>6</v>
      </c>
      <c r="F39" s="22"/>
      <c r="G39" s="53" t="s">
        <v>38</v>
      </c>
      <c r="H39" s="127"/>
      <c r="L39" s="1"/>
    </row>
    <row r="40" spans="1:14">
      <c r="A40" s="66" t="s">
        <v>21</v>
      </c>
      <c r="B40" s="67"/>
      <c r="C40" s="67"/>
      <c r="D40" s="52">
        <f>IF(D34&lt;1,0,D34*2)</f>
        <v>0</v>
      </c>
      <c r="E40" s="44" t="s">
        <v>14</v>
      </c>
      <c r="F40" s="22"/>
      <c r="G40" s="53" t="s">
        <v>12</v>
      </c>
      <c r="H40" s="22"/>
    </row>
    <row r="41" spans="1:14">
      <c r="A41" s="66" t="s">
        <v>22</v>
      </c>
      <c r="B41" s="67"/>
      <c r="C41" s="67"/>
      <c r="D41" s="52">
        <f>((D27/1.25)-1)*D29</f>
        <v>0</v>
      </c>
      <c r="E41" s="44" t="s">
        <v>5</v>
      </c>
      <c r="F41" s="22"/>
      <c r="G41" s="53" t="s">
        <v>39</v>
      </c>
      <c r="H41" s="22"/>
    </row>
    <row r="42" spans="1:14" ht="15" thickBot="1">
      <c r="A42" s="72" t="s">
        <v>32</v>
      </c>
      <c r="B42" s="73"/>
      <c r="C42" s="74"/>
      <c r="D42" s="51">
        <f>((POWER(D30*D31,2))/13500)*0.83</f>
        <v>0</v>
      </c>
      <c r="E42" s="45" t="s">
        <v>8</v>
      </c>
      <c r="F42" s="22"/>
      <c r="G42" s="61" t="s">
        <v>40</v>
      </c>
      <c r="H42" s="62"/>
    </row>
    <row r="43" spans="1:14" ht="15" thickBot="1">
      <c r="A43" s="37"/>
      <c r="B43" s="37"/>
      <c r="C43" s="37"/>
      <c r="D43" s="38"/>
      <c r="E43" s="39"/>
      <c r="F43" s="22"/>
      <c r="G43" s="48"/>
      <c r="H43" s="48"/>
    </row>
    <row r="44" spans="1:14" ht="15" thickBot="1">
      <c r="A44" s="128" t="s">
        <v>49</v>
      </c>
      <c r="B44" s="129"/>
      <c r="C44" s="129"/>
      <c r="D44" s="129"/>
      <c r="E44" s="130"/>
      <c r="F44" s="22"/>
      <c r="G44" s="60" t="str">
        <f>IF(D46&gt;0,"ATTENZIONE ALLA DISSIPAZIONE","")</f>
        <v/>
      </c>
      <c r="H44" s="60"/>
    </row>
    <row r="45" spans="1:14">
      <c r="A45" s="131" t="s">
        <v>13</v>
      </c>
      <c r="B45" s="132"/>
      <c r="C45" s="132"/>
      <c r="D45" s="41">
        <f>IF(D34-40&gt;1.25,D34-40,1.25)</f>
        <v>1.25</v>
      </c>
      <c r="E45" s="42" t="s">
        <v>9</v>
      </c>
      <c r="F45" s="22"/>
      <c r="G45" s="53" t="s">
        <v>45</v>
      </c>
      <c r="H45" s="22"/>
    </row>
    <row r="46" spans="1:14">
      <c r="A46" s="95" t="s">
        <v>17</v>
      </c>
      <c r="B46" s="133"/>
      <c r="C46" s="133"/>
      <c r="D46" s="18"/>
      <c r="E46" s="43" t="s">
        <v>24</v>
      </c>
      <c r="F46" s="22"/>
      <c r="G46" s="60" t="str">
        <f>IF(D46=0,"",IF(D46&gt;D25,"Corrente richiesta eccessiva, vedi trasformatore",IF(AND(0.01&lt;D46,D46&lt;0.6),"Aletta non necessaria fino a 0,5A (vedi dissipaz)","Usare aletta di raffredd. o transistor di potenza")))</f>
        <v/>
      </c>
      <c r="H46" s="60"/>
    </row>
    <row r="47" spans="1:14" ht="15" thickBot="1">
      <c r="A47" s="134" t="s">
        <v>16</v>
      </c>
      <c r="B47" s="135"/>
      <c r="C47" s="135"/>
      <c r="D47" s="49" t="str">
        <f>IF((D34-D45)*D46&gt;1,(D34-D45)*D46,"")</f>
        <v/>
      </c>
      <c r="E47" s="46" t="s">
        <v>8</v>
      </c>
      <c r="F47" s="22"/>
      <c r="G47" s="60" t="str">
        <f>IF(D46=0,"",IF(D47&lt;15,"Fino a 15W è necessario raffreddare con aletta","Per dissip. &gt;15W usare un transistor di potenza"))</f>
        <v/>
      </c>
      <c r="H47" s="60"/>
    </row>
    <row r="48" spans="1:14">
      <c r="A48" s="22"/>
      <c r="B48" s="22"/>
      <c r="C48" s="22"/>
      <c r="D48" s="22"/>
      <c r="E48" s="22"/>
      <c r="F48" s="22"/>
      <c r="G48" s="22"/>
      <c r="H48" s="22"/>
    </row>
    <row r="49" spans="1:8" ht="14.25" customHeight="1">
      <c r="A49" s="136" t="s">
        <v>23</v>
      </c>
      <c r="B49" s="136"/>
      <c r="C49" s="136"/>
      <c r="D49" s="136"/>
      <c r="E49" s="136"/>
      <c r="F49" s="136"/>
      <c r="G49" s="136"/>
      <c r="H49" s="136"/>
    </row>
    <row r="50" spans="1:8">
      <c r="A50" s="22"/>
      <c r="B50" s="80"/>
      <c r="C50" s="137"/>
      <c r="D50" s="137"/>
      <c r="E50" s="137"/>
      <c r="F50" s="137"/>
      <c r="G50" s="137"/>
      <c r="H50" s="137"/>
    </row>
    <row r="51" spans="1:8">
      <c r="B51" s="19"/>
      <c r="C51" s="14"/>
      <c r="D51" s="14"/>
      <c r="E51" s="14"/>
      <c r="F51" s="14"/>
      <c r="G51" s="14"/>
      <c r="H51" s="14"/>
    </row>
    <row r="52" spans="1:8">
      <c r="B52" s="19"/>
      <c r="C52" s="14"/>
      <c r="D52" s="14"/>
      <c r="E52" s="14"/>
      <c r="F52" s="14"/>
      <c r="G52" s="14"/>
      <c r="H52" s="14"/>
    </row>
    <row r="53" spans="1:8">
      <c r="B53" s="19"/>
      <c r="C53" s="14"/>
      <c r="D53" s="14"/>
      <c r="E53" s="14"/>
      <c r="F53" s="14"/>
      <c r="G53" s="14"/>
      <c r="H53" s="14"/>
    </row>
    <row r="54" spans="1:8">
      <c r="B54" s="19"/>
      <c r="C54" s="14"/>
      <c r="D54" s="14"/>
      <c r="E54" s="14"/>
      <c r="F54" s="14"/>
      <c r="G54" s="14"/>
      <c r="H54" s="14"/>
    </row>
    <row r="55" spans="1:8">
      <c r="B55" s="19"/>
      <c r="C55" s="14"/>
      <c r="D55" s="14"/>
      <c r="E55" s="40"/>
      <c r="F55" s="14"/>
      <c r="G55" s="14"/>
      <c r="H55" s="14"/>
    </row>
    <row r="56" spans="1:8">
      <c r="B56" s="19"/>
      <c r="C56" s="14"/>
      <c r="D56" s="14"/>
      <c r="E56" s="14"/>
      <c r="F56" s="14"/>
      <c r="G56" s="14"/>
      <c r="H56" s="14"/>
    </row>
    <row r="57" spans="1:8">
      <c r="B57" s="19"/>
      <c r="C57" s="34"/>
      <c r="D57" s="14"/>
      <c r="E57" s="14"/>
      <c r="F57" s="14"/>
      <c r="G57" s="14"/>
      <c r="H57" s="14"/>
    </row>
    <row r="64" spans="1:8">
      <c r="C64" s="65"/>
      <c r="D64" s="65"/>
      <c r="H64" s="13"/>
    </row>
    <row r="65" spans="1:13">
      <c r="A65" s="71"/>
      <c r="B65" s="71"/>
      <c r="C65" s="71"/>
      <c r="D65" s="71"/>
      <c r="E65" s="71"/>
      <c r="F65" s="71"/>
      <c r="G65" s="71"/>
      <c r="H65" s="71"/>
    </row>
    <row r="71" spans="1:13">
      <c r="G71" s="8"/>
    </row>
    <row r="73" spans="1:13">
      <c r="M73" s="8"/>
    </row>
    <row r="75" spans="1:13">
      <c r="G75" s="15"/>
    </row>
    <row r="78" spans="1:13">
      <c r="G78" s="13"/>
      <c r="H78" s="13"/>
    </row>
    <row r="83" spans="1:8">
      <c r="A83" s="71"/>
      <c r="B83" s="71"/>
      <c r="C83" s="71"/>
      <c r="D83" s="15"/>
      <c r="E83" s="15"/>
      <c r="F83" s="15"/>
      <c r="G83" s="15"/>
      <c r="H83" s="15"/>
    </row>
    <row r="84" spans="1:8">
      <c r="G84" s="15"/>
    </row>
    <row r="86" spans="1:8">
      <c r="B86" s="13"/>
      <c r="C86" s="14"/>
      <c r="D86" s="14"/>
      <c r="E86" s="14"/>
      <c r="F86" s="14"/>
      <c r="G86" s="14"/>
      <c r="H86" s="14"/>
    </row>
    <row r="87" spans="1:8">
      <c r="B87" s="13"/>
      <c r="C87" s="58"/>
      <c r="D87" s="58"/>
      <c r="E87" s="58"/>
      <c r="F87" s="58"/>
      <c r="G87" s="58"/>
      <c r="H87" s="58"/>
    </row>
    <row r="88" spans="1:8">
      <c r="B88" s="13"/>
      <c r="C88" s="14"/>
      <c r="D88" s="14"/>
      <c r="E88" s="14"/>
      <c r="F88" s="14"/>
      <c r="G88" s="14"/>
      <c r="H88" s="16"/>
    </row>
    <row r="89" spans="1:8">
      <c r="B89" s="13"/>
      <c r="C89" s="58"/>
      <c r="D89" s="58"/>
      <c r="E89" s="58"/>
      <c r="F89" s="58"/>
      <c r="G89" s="58"/>
      <c r="H89" s="58"/>
    </row>
    <row r="102" spans="1:18" ht="15.6">
      <c r="A102" s="75"/>
      <c r="B102" s="65"/>
      <c r="C102" s="65"/>
      <c r="D102" s="65"/>
      <c r="E102" s="65"/>
      <c r="F102" s="65"/>
      <c r="G102" s="65"/>
      <c r="H102" s="65"/>
    </row>
    <row r="104" spans="1:18">
      <c r="A104" s="71"/>
      <c r="B104" s="71"/>
      <c r="C104" s="71"/>
      <c r="D104" s="71"/>
      <c r="E104" s="71"/>
      <c r="F104" s="71"/>
      <c r="G104" s="71"/>
      <c r="H104" s="71"/>
    </row>
    <row r="105" spans="1:18">
      <c r="R105" s="23"/>
    </row>
    <row r="106" spans="1:18" s="23" customFormat="1">
      <c r="R106"/>
    </row>
    <row r="112" spans="1:18">
      <c r="B112" s="23"/>
      <c r="C112" s="23"/>
      <c r="D112" s="23"/>
    </row>
    <row r="113" spans="1:16">
      <c r="B113" s="23"/>
      <c r="C113" s="23"/>
      <c r="D113" s="23"/>
    </row>
    <row r="121" spans="1:16">
      <c r="A121" s="33"/>
      <c r="B121" s="33"/>
      <c r="C121" s="33"/>
      <c r="D121" s="33"/>
      <c r="E121" s="33"/>
      <c r="F121" s="33"/>
      <c r="G121" s="33"/>
      <c r="H121" s="33"/>
      <c r="I121" s="30"/>
      <c r="M121" s="8"/>
      <c r="N121" s="32"/>
      <c r="O121" s="32"/>
      <c r="P121" s="32"/>
    </row>
    <row r="122" spans="1:16">
      <c r="A122" s="33"/>
      <c r="B122" s="33"/>
      <c r="C122" s="33"/>
      <c r="D122" s="33"/>
      <c r="E122" s="33"/>
      <c r="F122" s="33"/>
      <c r="G122" s="33"/>
      <c r="H122" s="33"/>
      <c r="I122" s="30"/>
      <c r="M122" s="8"/>
      <c r="N122" s="32"/>
      <c r="O122" s="32"/>
      <c r="P122" s="32"/>
    </row>
    <row r="123" spans="1:16">
      <c r="M123" s="8"/>
      <c r="N123" s="23"/>
      <c r="O123" s="23"/>
      <c r="P123" s="23"/>
    </row>
    <row r="125" spans="1:16">
      <c r="A125" s="71"/>
      <c r="B125" s="65"/>
      <c r="C125" s="65"/>
      <c r="D125" s="65"/>
      <c r="E125" s="65"/>
      <c r="F125" s="65"/>
      <c r="G125" s="65"/>
      <c r="H125" s="65"/>
    </row>
    <row r="144" spans="2:15">
      <c r="B144" s="26"/>
      <c r="C144" s="26"/>
      <c r="D144" s="26"/>
      <c r="E144" s="26"/>
      <c r="G144" s="27"/>
      <c r="H144" s="28"/>
      <c r="J144" s="28"/>
      <c r="K144" s="28"/>
      <c r="L144" s="28"/>
      <c r="N144" s="29"/>
      <c r="O144" s="28"/>
    </row>
    <row r="145" spans="1:15">
      <c r="A145" s="26"/>
      <c r="B145" s="8"/>
      <c r="C145" s="26"/>
      <c r="D145" s="28"/>
      <c r="E145" s="26"/>
      <c r="G145" s="26"/>
      <c r="H145" s="28"/>
      <c r="J145" s="28"/>
      <c r="K145" s="28"/>
      <c r="L145" s="28"/>
      <c r="N145" s="28"/>
      <c r="O145" s="28"/>
    </row>
    <row r="146" spans="1:15">
      <c r="B146" s="8"/>
      <c r="C146" s="26"/>
      <c r="D146" s="28"/>
      <c r="E146" s="26"/>
      <c r="G146" s="26"/>
      <c r="H146" s="28"/>
      <c r="J146" s="28"/>
      <c r="K146" s="28"/>
      <c r="L146" s="28"/>
      <c r="N146" s="28"/>
      <c r="O146" s="28"/>
    </row>
    <row r="147" spans="1:15">
      <c r="B147" s="8"/>
      <c r="C147" s="26"/>
      <c r="D147" s="26"/>
      <c r="E147" s="26"/>
      <c r="G147" s="26"/>
      <c r="H147" s="28"/>
      <c r="J147" s="28"/>
      <c r="K147" s="28"/>
      <c r="L147" s="28"/>
      <c r="N147" s="28"/>
      <c r="O147" s="28"/>
    </row>
    <row r="148" spans="1:15">
      <c r="B148" s="8"/>
      <c r="C148" s="28"/>
      <c r="D148" s="26"/>
      <c r="E148" s="26"/>
      <c r="G148" s="26"/>
      <c r="H148" s="28"/>
      <c r="J148" s="28"/>
      <c r="K148" s="28"/>
      <c r="L148" s="28"/>
      <c r="N148" s="28"/>
      <c r="O148" s="28"/>
    </row>
    <row r="149" spans="1:15">
      <c r="C149" s="26"/>
      <c r="D149" s="26"/>
      <c r="E149" s="26"/>
      <c r="G149" s="26"/>
      <c r="H149" s="28"/>
      <c r="J149" s="28"/>
      <c r="K149" s="28"/>
      <c r="L149" s="28"/>
      <c r="N149" s="28"/>
      <c r="O149" s="28"/>
    </row>
    <row r="150" spans="1:15">
      <c r="K150" s="17"/>
    </row>
  </sheetData>
  <sheetProtection sheet="1" objects="1" scenarios="1" selectLockedCells="1"/>
  <protectedRanges>
    <protectedRange sqref="D46" name="Intervallo2"/>
    <protectedRange sqref="D24:D32" name="Intervallo1"/>
  </protectedRanges>
  <mergeCells count="60">
    <mergeCell ref="A47:C47"/>
    <mergeCell ref="A49:H49"/>
    <mergeCell ref="G37:H37"/>
    <mergeCell ref="A125:H125"/>
    <mergeCell ref="A83:C83"/>
    <mergeCell ref="C64:D64"/>
    <mergeCell ref="C89:H89"/>
    <mergeCell ref="C87:H87"/>
    <mergeCell ref="A65:C65"/>
    <mergeCell ref="D65:H65"/>
    <mergeCell ref="A104:H104"/>
    <mergeCell ref="A42:C42"/>
    <mergeCell ref="A41:C41"/>
    <mergeCell ref="A38:C38"/>
    <mergeCell ref="A102:H102"/>
    <mergeCell ref="A2:H6"/>
    <mergeCell ref="A39:C39"/>
    <mergeCell ref="A40:C40"/>
    <mergeCell ref="A35:C35"/>
    <mergeCell ref="A34:C34"/>
    <mergeCell ref="A25:C25"/>
    <mergeCell ref="A28:C28"/>
    <mergeCell ref="A29:C29"/>
    <mergeCell ref="A8:H8"/>
    <mergeCell ref="A37:C37"/>
    <mergeCell ref="G27:H27"/>
    <mergeCell ref="A19:C19"/>
    <mergeCell ref="A20:C20"/>
    <mergeCell ref="A21:C21"/>
    <mergeCell ref="A27:C27"/>
    <mergeCell ref="A26:C26"/>
    <mergeCell ref="A36:C36"/>
    <mergeCell ref="A45:C45"/>
    <mergeCell ref="A46:C46"/>
    <mergeCell ref="A18:C18"/>
    <mergeCell ref="A17:C17"/>
    <mergeCell ref="A44:E44"/>
    <mergeCell ref="A23:E23"/>
    <mergeCell ref="A30:C31"/>
    <mergeCell ref="A24:C24"/>
    <mergeCell ref="A33:E33"/>
    <mergeCell ref="G19:H19"/>
    <mergeCell ref="G34:H34"/>
    <mergeCell ref="G46:H46"/>
    <mergeCell ref="G47:H47"/>
    <mergeCell ref="G28:H28"/>
    <mergeCell ref="G29:H29"/>
    <mergeCell ref="G20:H20"/>
    <mergeCell ref="G30:H31"/>
    <mergeCell ref="G38:H38"/>
    <mergeCell ref="G23:H23"/>
    <mergeCell ref="G24:H25"/>
    <mergeCell ref="G44:H44"/>
    <mergeCell ref="G26:H26"/>
    <mergeCell ref="G42:H42"/>
    <mergeCell ref="C11:H11"/>
    <mergeCell ref="C12:H12"/>
    <mergeCell ref="C10:H10"/>
    <mergeCell ref="C13:H13"/>
    <mergeCell ref="A15:E15"/>
  </mergeCells>
  <pageMargins left="0.44" right="0.27559055118110237" top="0.31496062992125984" bottom="0.55118110236220474" header="0.31496062992125984" footer="0.19685039370078741"/>
  <pageSetup paperSize="9" orientation="portrait" r:id="rId1"/>
  <headerFooter>
    <oddFooter xml:space="preserve">&amp;RBiagio Laureti            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C104"/>
  <sheetViews>
    <sheetView showFormulas="1" workbookViewId="0">
      <selection activeCell="B3" sqref="B3"/>
    </sheetView>
  </sheetViews>
  <sheetFormatPr defaultRowHeight="14.4"/>
  <cols>
    <col min="1" max="1" width="11.88671875" customWidth="1"/>
    <col min="2" max="2" width="11.44140625" customWidth="1"/>
    <col min="3" max="3" width="10.6640625" customWidth="1"/>
    <col min="5" max="5" width="31.33203125" customWidth="1"/>
  </cols>
  <sheetData>
    <row r="3" spans="1:3">
      <c r="A3" s="3"/>
      <c r="B3">
        <v>-2</v>
      </c>
    </row>
    <row r="12" spans="1:3">
      <c r="C12" s="9"/>
    </row>
    <row r="104" spans="2:2">
      <c r="B104" s="8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opLeftCell="A22" workbookViewId="0">
      <selection activeCell="E27" sqref="E27"/>
    </sheetView>
  </sheetViews>
  <sheetFormatPr defaultRowHeight="14.4"/>
  <cols>
    <col min="3" max="7" width="9.109375" style="2"/>
  </cols>
  <sheetData>
    <row r="2" spans="1:10">
      <c r="B2" s="6">
        <v>2</v>
      </c>
      <c r="C2" s="7">
        <v>0</v>
      </c>
      <c r="D2" s="7">
        <v>33</v>
      </c>
    </row>
    <row r="3" spans="1:10">
      <c r="B3" s="5">
        <f>B2*C2</f>
        <v>0</v>
      </c>
      <c r="C3" s="7"/>
      <c r="D3" s="7"/>
    </row>
    <row r="4" spans="1:10">
      <c r="B4" s="5">
        <f>IF(B3=0,0,D2)</f>
        <v>0</v>
      </c>
    </row>
    <row r="9" spans="1:10">
      <c r="A9" t="s">
        <v>11</v>
      </c>
    </row>
    <row r="13" spans="1:10">
      <c r="G13" s="4"/>
      <c r="H13" s="3"/>
      <c r="I13" s="3"/>
      <c r="J13" s="3"/>
    </row>
    <row r="14" spans="1:10">
      <c r="G14" s="4"/>
      <c r="H14" s="3"/>
      <c r="I14" s="3"/>
      <c r="J14" s="3"/>
    </row>
    <row r="15" spans="1:10">
      <c r="G15" s="4"/>
      <c r="H15" s="3"/>
      <c r="I15" s="3"/>
      <c r="J15" s="3"/>
    </row>
    <row r="16" spans="1:10">
      <c r="G16" s="4"/>
      <c r="H16" s="3"/>
      <c r="I16" s="3"/>
      <c r="J16" s="3"/>
    </row>
    <row r="17" spans="7:10">
      <c r="G17" s="4"/>
      <c r="H17" s="3"/>
      <c r="I17" s="3"/>
      <c r="J17" s="3"/>
    </row>
    <row r="18" spans="7:10">
      <c r="G18" s="4"/>
      <c r="H18" s="3"/>
      <c r="I18" s="3"/>
      <c r="J18" s="3"/>
    </row>
    <row r="19" spans="7:10">
      <c r="G19" s="4"/>
      <c r="H19" s="3"/>
      <c r="I19" s="3"/>
      <c r="J1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Papà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Papà</dc:creator>
  <cp:lastModifiedBy>Biagio</cp:lastModifiedBy>
  <cp:lastPrinted>2015-04-27T08:53:47Z</cp:lastPrinted>
  <dcterms:created xsi:type="dcterms:W3CDTF">2015-04-12T07:42:32Z</dcterms:created>
  <dcterms:modified xsi:type="dcterms:W3CDTF">2016-10-14T14:25:04Z</dcterms:modified>
</cp:coreProperties>
</file>